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tages\STA-Commun\RANDO\Valorisation PDIPR Guillaume et Clément\Projet Valorisation - Rencontre territoire\Territoire 4 - CC Vallée de Thônes\doc pour wetransfert\"/>
    </mc:Choice>
  </mc:AlternateContent>
  <bookViews>
    <workbookView xWindow="3375" yWindow="3375" windowWidth="25395" windowHeight="11910"/>
  </bookViews>
  <sheets>
    <sheet name="Outil de Calcul" sheetId="4" r:id="rId1"/>
    <sheet name="0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4" l="1"/>
  <c r="C8" i="4"/>
  <c r="C7" i="4"/>
  <c r="C5" i="4"/>
  <c r="C4" i="4"/>
  <c r="C6" i="4" l="1"/>
  <c r="E10" i="4"/>
  <c r="D10" i="4"/>
  <c r="C10" i="4"/>
  <c r="B11" i="4" l="1"/>
  <c r="B6" i="4"/>
  <c r="E6" i="4"/>
  <c r="B13" i="4" l="1"/>
  <c r="B14" i="4" s="1"/>
  <c r="B16" i="4" s="1"/>
  <c r="C13" i="4" l="1"/>
  <c r="C16" i="4" s="1"/>
</calcChain>
</file>

<file path=xl/sharedStrings.xml><?xml version="1.0" encoding="utf-8"?>
<sst xmlns="http://schemas.openxmlformats.org/spreadsheetml/2006/main" count="52" uniqueCount="43">
  <si>
    <t>Distance</t>
  </si>
  <si>
    <t>Equipement</t>
  </si>
  <si>
    <t>Fiche Classement Randonnée</t>
  </si>
  <si>
    <t xml:space="preserve">Présence d'obstacles ou d'irregularités </t>
  </si>
  <si>
    <t>0 à 4 km</t>
  </si>
  <si>
    <t>4 à 8 km</t>
  </si>
  <si>
    <t>8 à 12 km</t>
  </si>
  <si>
    <t>Plus de 12 km</t>
  </si>
  <si>
    <t>0 à 300 m</t>
  </si>
  <si>
    <t>300 à 600 m</t>
  </si>
  <si>
    <t>600 à 900 m</t>
  </si>
  <si>
    <t>plus de 900 m</t>
  </si>
  <si>
    <t>Oui</t>
  </si>
  <si>
    <t>Non</t>
  </si>
  <si>
    <t>Absence</t>
  </si>
  <si>
    <t>Fréquent (+ de 25%)</t>
  </si>
  <si>
    <t>Très Fréquent (+ de 50 %)</t>
  </si>
  <si>
    <t>Obstacles ou irrégularités</t>
  </si>
  <si>
    <t>étroit ou déversant</t>
  </si>
  <si>
    <t>Posé des mains</t>
  </si>
  <si>
    <t>O/N</t>
  </si>
  <si>
    <t>Large et plat</t>
  </si>
  <si>
    <t>Cotation aux points</t>
  </si>
  <si>
    <t>Total des points techniques</t>
  </si>
  <si>
    <t>Total des points physiques</t>
  </si>
  <si>
    <t>Total des points</t>
  </si>
  <si>
    <t>Passages vertigineux non équipés</t>
  </si>
  <si>
    <t>Equipement (cables, main courante…)</t>
  </si>
  <si>
    <t>Cotation proposée</t>
  </si>
  <si>
    <t>Cotation finale attribuée</t>
  </si>
  <si>
    <t>Montée</t>
  </si>
  <si>
    <t>Passage raide &gt;30° pendant plus de 15 minutes</t>
  </si>
  <si>
    <t>Difficulté de la montée</t>
  </si>
  <si>
    <t>Sans difficulté particulière</t>
  </si>
  <si>
    <t>Montée continue pendant plus de la moitié de la D+</t>
  </si>
  <si>
    <t>Présence des deux critères</t>
  </si>
  <si>
    <t>Couleur</t>
  </si>
  <si>
    <t>Verte</t>
  </si>
  <si>
    <t>Bleue</t>
  </si>
  <si>
    <t>Rouge</t>
  </si>
  <si>
    <t>Noire</t>
  </si>
  <si>
    <t>Dénivelé</t>
  </si>
  <si>
    <t>Denivelé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</si>
</sst>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4" xfId="0" applyBorder="1"/>
    <xf numFmtId="0" fontId="1" fillId="0" borderId="0" xfId="0" applyFont="1" applyAlignment="1">
      <alignment horizontal="right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center"/>
    </xf>
    <xf numFmtId="0" fontId="3" fillId="0" borderId="7" xfId="0" applyFont="1" applyBorder="1"/>
    <xf numFmtId="0" fontId="8" fillId="0" borderId="0" xfId="0" applyFont="1" applyAlignment="1">
      <alignment horizontal="center"/>
    </xf>
    <xf numFmtId="16" fontId="5" fillId="0" borderId="0" xfId="0" applyNumberFormat="1" applyFont="1"/>
    <xf numFmtId="0" fontId="0" fillId="3" borderId="1" xfId="0" applyFill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6" fillId="0" borderId="0" xfId="0" applyFont="1" applyFill="1" applyBorder="1"/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4" sqref="E4"/>
    </sheetView>
  </sheetViews>
  <sheetFormatPr baseColWidth="10" defaultRowHeight="15" x14ac:dyDescent="0.25"/>
  <cols>
    <col min="1" max="1" width="39.85546875" customWidth="1"/>
    <col min="2" max="2" width="24.7109375" style="6" customWidth="1"/>
    <col min="3" max="3" width="4.5703125" style="9" customWidth="1"/>
    <col min="4" max="4" width="11.28515625" style="20" customWidth="1"/>
    <col min="5" max="5" width="10.42578125" style="9" customWidth="1"/>
  </cols>
  <sheetData>
    <row r="1" spans="1:8" s="1" customFormat="1" x14ac:dyDescent="0.25">
      <c r="B1" s="6"/>
      <c r="C1" s="27"/>
      <c r="D1" s="28"/>
      <c r="E1" s="9"/>
    </row>
    <row r="2" spans="1:8" x14ac:dyDescent="0.25">
      <c r="A2" s="3" t="s">
        <v>2</v>
      </c>
      <c r="C2" s="29"/>
      <c r="D2" s="28"/>
    </row>
    <row r="3" spans="1:8" ht="15.75" thickBot="1" x14ac:dyDescent="0.3">
      <c r="C3" s="27"/>
      <c r="D3" s="28"/>
    </row>
    <row r="4" spans="1:8" ht="15.75" thickBot="1" x14ac:dyDescent="0.3">
      <c r="A4" s="4" t="s">
        <v>0</v>
      </c>
      <c r="B4" s="7" t="s">
        <v>5</v>
      </c>
      <c r="C4" s="31">
        <f>IF(B4="0 à 4 km",1,IF(B4="4 à 8 km",2,IF(B4="8 à 12 km",3,4)))</f>
        <v>2</v>
      </c>
      <c r="D4" s="28"/>
    </row>
    <row r="5" spans="1:8" ht="15.75" thickBot="1" x14ac:dyDescent="0.3">
      <c r="A5" s="2" t="s">
        <v>41</v>
      </c>
      <c r="B5" s="8" t="s">
        <v>11</v>
      </c>
      <c r="C5" s="31">
        <f>IF(B5="0 à 300 m",2,IF(B5="300 à 600 m",4,IF(B5="600 à 900 m",6,8)))</f>
        <v>8</v>
      </c>
      <c r="D5" s="28"/>
      <c r="E5" s="21"/>
    </row>
    <row r="6" spans="1:8" ht="15.75" thickBot="1" x14ac:dyDescent="0.3">
      <c r="A6" s="13" t="s">
        <v>24</v>
      </c>
      <c r="B6" s="14">
        <f>C4+C5</f>
        <v>10</v>
      </c>
      <c r="C6" s="32">
        <f>C4+C5</f>
        <v>10</v>
      </c>
      <c r="D6" s="30"/>
      <c r="E6" s="24">
        <f>IF(C4+C5&gt;7,2,0)</f>
        <v>2</v>
      </c>
    </row>
    <row r="7" spans="1:8" ht="15.75" thickBot="1" x14ac:dyDescent="0.3">
      <c r="A7" s="2" t="s">
        <v>32</v>
      </c>
      <c r="B7" s="22" t="s">
        <v>33</v>
      </c>
      <c r="C7" s="31">
        <f>IF(B7="Sans difficulté particulière",0,IF(B7="Montée continue pendant plus de la moitié de la D+",1,IF(B7="Passage raide &gt;30° pendant plus de 15 minutes",1,2)))</f>
        <v>0</v>
      </c>
      <c r="D7" s="28"/>
      <c r="E7" s="23"/>
    </row>
    <row r="8" spans="1:8" ht="15.75" thickBot="1" x14ac:dyDescent="0.3">
      <c r="A8" s="5" t="s">
        <v>3</v>
      </c>
      <c r="B8" s="8" t="s">
        <v>16</v>
      </c>
      <c r="C8" s="31">
        <f>IF(B8="Absence",0,IF(B8="Fréquent (+ de 25%)",1,2))</f>
        <v>2</v>
      </c>
      <c r="D8" s="28"/>
      <c r="E8" s="23"/>
    </row>
    <row r="9" spans="1:8" ht="15.75" thickBot="1" x14ac:dyDescent="0.3">
      <c r="A9" s="2" t="s">
        <v>27</v>
      </c>
      <c r="B9" s="8" t="s">
        <v>14</v>
      </c>
      <c r="C9" s="31">
        <f>IF(B9="Absence",0,IF(B9="large et plat",1,IF(B9="étroit ou déversant",2,3)))</f>
        <v>0</v>
      </c>
      <c r="D9" s="30"/>
      <c r="E9" s="24"/>
      <c r="H9" s="10"/>
    </row>
    <row r="10" spans="1:8" ht="15.75" thickBot="1" x14ac:dyDescent="0.3">
      <c r="A10" s="2" t="s">
        <v>26</v>
      </c>
      <c r="B10" s="8" t="s">
        <v>12</v>
      </c>
      <c r="C10" s="31">
        <f>IF(B10="Oui",1,0)</f>
        <v>1</v>
      </c>
      <c r="D10" s="30" t="str">
        <f>IF(B10="Oui","Rouge"," ")</f>
        <v>Rouge</v>
      </c>
      <c r="E10" s="25">
        <f>IF(B10="Oui",2,0)</f>
        <v>2</v>
      </c>
    </row>
    <row r="11" spans="1:8" ht="15.75" thickBot="1" x14ac:dyDescent="0.3">
      <c r="A11" s="13" t="s">
        <v>23</v>
      </c>
      <c r="B11" s="14">
        <f>SUM(C7:C10)</f>
        <v>3</v>
      </c>
      <c r="C11" s="33"/>
      <c r="D11" s="28"/>
    </row>
    <row r="12" spans="1:8" ht="15.75" thickBot="1" x14ac:dyDescent="0.3">
      <c r="B12" s="9"/>
      <c r="C12" s="33"/>
      <c r="D12" s="28"/>
    </row>
    <row r="13" spans="1:8" x14ac:dyDescent="0.25">
      <c r="A13" s="15" t="s">
        <v>25</v>
      </c>
      <c r="B13" s="16">
        <f>B6+B11</f>
        <v>13</v>
      </c>
      <c r="C13" s="33">
        <f>INT(B13/5.01)</f>
        <v>2</v>
      </c>
      <c r="D13" s="28"/>
    </row>
    <row r="14" spans="1:8" ht="15.75" thickBot="1" x14ac:dyDescent="0.3">
      <c r="A14" s="17" t="s">
        <v>22</v>
      </c>
      <c r="B14" s="18" t="str">
        <f>IF(B13&lt;5,"Vert",IF(B13&lt;10,"Bleu",IF(B13&lt;15,"Rouge","Noir")))</f>
        <v>Rouge</v>
      </c>
      <c r="C14" s="33"/>
      <c r="D14" s="28"/>
    </row>
    <row r="15" spans="1:8" ht="15.75" thickBot="1" x14ac:dyDescent="0.3">
      <c r="C15" s="33"/>
      <c r="D15" s="28"/>
    </row>
    <row r="16" spans="1:8" ht="15.75" thickBot="1" x14ac:dyDescent="0.3">
      <c r="A16" s="11" t="s">
        <v>28</v>
      </c>
      <c r="B16" s="12" t="str">
        <f>IF(C9=3,"Noir",IF(B6&gt;=8,"Rouge mini",IF(C9=2,"Rouge mini",IF(C10=1,"Rouge mini",IF(C9=1,"Bleu mini",B14)))))</f>
        <v>Rouge mini</v>
      </c>
      <c r="C16" s="33">
        <f>MAX(E6,E9,E10,C13)</f>
        <v>2</v>
      </c>
      <c r="D16" s="28"/>
    </row>
    <row r="17" spans="1:4" ht="15.75" thickBot="1" x14ac:dyDescent="0.3">
      <c r="C17" s="33"/>
      <c r="D17" s="28"/>
    </row>
    <row r="18" spans="1:4" ht="15.75" thickBot="1" x14ac:dyDescent="0.3">
      <c r="A18" s="19" t="s">
        <v>29</v>
      </c>
      <c r="B18" s="26" t="s">
        <v>39</v>
      </c>
      <c r="C18" s="33"/>
      <c r="D18" s="2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'0'!$A$2:$A$5</xm:f>
          </x14:formula1>
          <xm:sqref>B4</xm:sqref>
        </x14:dataValidation>
        <x14:dataValidation type="list" allowBlank="1" showInputMessage="1" showErrorMessage="1">
          <x14:formula1>
            <xm:f>'0'!$B$2:$B$5</xm:f>
          </x14:formula1>
          <xm:sqref>B5</xm:sqref>
        </x14:dataValidation>
        <x14:dataValidation type="list" allowBlank="1" showInputMessage="1" showErrorMessage="1">
          <x14:formula1>
            <xm:f>'0'!$C$2:$C$3</xm:f>
          </x14:formula1>
          <xm:sqref>B10</xm:sqref>
        </x14:dataValidation>
        <x14:dataValidation type="list" allowBlank="1" showInputMessage="1" showErrorMessage="1">
          <x14:formula1>
            <xm:f>'0'!$D$2:$D$4</xm:f>
          </x14:formula1>
          <xm:sqref>B8</xm:sqref>
        </x14:dataValidation>
        <x14:dataValidation type="list" allowBlank="1" showInputMessage="1" showErrorMessage="1">
          <x14:formula1>
            <xm:f>'0'!$E$2:$E$5</xm:f>
          </x14:formula1>
          <xm:sqref>B9</xm:sqref>
        </x14:dataValidation>
        <x14:dataValidation type="list" allowBlank="1" showErrorMessage="1" promptTitle="Montée" prompt="Sélectionnez les caractéristiques de la montée">
          <x14:formula1>
            <xm:f>'0'!$F$2:$F$5</xm:f>
          </x14:formula1>
          <xm:sqref>B7</xm:sqref>
        </x14:dataValidation>
        <x14:dataValidation type="list" allowBlank="1" showInputMessage="1" showErrorMessage="1">
          <x14:formula1>
            <xm:f>'0'!$G$2:$G$5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3" sqref="C3"/>
    </sheetView>
  </sheetViews>
  <sheetFormatPr baseColWidth="10" defaultRowHeight="15" x14ac:dyDescent="0.25"/>
  <cols>
    <col min="1" max="1" width="16.140625" customWidth="1"/>
    <col min="2" max="2" width="13" customWidth="1"/>
    <col min="3" max="3" width="17.5703125" customWidth="1"/>
    <col min="4" max="4" width="25.28515625" customWidth="1"/>
    <col min="5" max="5" width="21.140625" customWidth="1"/>
    <col min="6" max="6" width="47.7109375" customWidth="1"/>
    <col min="7" max="7" width="13.5703125" customWidth="1"/>
  </cols>
  <sheetData>
    <row r="1" spans="1:7" x14ac:dyDescent="0.25">
      <c r="A1" t="s">
        <v>0</v>
      </c>
      <c r="B1" t="s">
        <v>42</v>
      </c>
      <c r="C1" t="s">
        <v>20</v>
      </c>
      <c r="D1" t="s">
        <v>17</v>
      </c>
      <c r="E1" t="s">
        <v>1</v>
      </c>
      <c r="F1" t="s">
        <v>30</v>
      </c>
      <c r="G1" t="s">
        <v>36</v>
      </c>
    </row>
    <row r="2" spans="1:7" x14ac:dyDescent="0.25">
      <c r="A2" t="s">
        <v>4</v>
      </c>
      <c r="B2" t="s">
        <v>8</v>
      </c>
      <c r="C2" t="s">
        <v>12</v>
      </c>
      <c r="D2" t="s">
        <v>14</v>
      </c>
      <c r="E2" t="s">
        <v>14</v>
      </c>
      <c r="F2" t="s">
        <v>33</v>
      </c>
      <c r="G2" t="s">
        <v>37</v>
      </c>
    </row>
    <row r="3" spans="1:7" x14ac:dyDescent="0.25">
      <c r="A3" t="s">
        <v>5</v>
      </c>
      <c r="B3" t="s">
        <v>9</v>
      </c>
      <c r="C3" t="s">
        <v>13</v>
      </c>
      <c r="D3" t="s">
        <v>15</v>
      </c>
      <c r="E3" t="s">
        <v>21</v>
      </c>
      <c r="F3" t="s">
        <v>34</v>
      </c>
      <c r="G3" t="s">
        <v>38</v>
      </c>
    </row>
    <row r="4" spans="1:7" x14ac:dyDescent="0.25">
      <c r="A4" t="s">
        <v>6</v>
      </c>
      <c r="B4" t="s">
        <v>10</v>
      </c>
      <c r="D4" t="s">
        <v>16</v>
      </c>
      <c r="E4" t="s">
        <v>18</v>
      </c>
      <c r="F4" t="s">
        <v>31</v>
      </c>
      <c r="G4" t="s">
        <v>39</v>
      </c>
    </row>
    <row r="5" spans="1:7" x14ac:dyDescent="0.25">
      <c r="A5" t="s">
        <v>7</v>
      </c>
      <c r="B5" t="s">
        <v>11</v>
      </c>
      <c r="E5" t="s">
        <v>19</v>
      </c>
      <c r="F5" t="s">
        <v>35</v>
      </c>
      <c r="G5" t="s">
        <v>40</v>
      </c>
    </row>
  </sheetData>
  <sheetProtection algorithmName="SHA-512" hashValue="vjyF7LVX+xlmos1S1Aa5D8Uq1q6InfB+LHFum/5oEO7DtXKDCSgFAew60A2cySuPDBn9artMWp49QdftW6OEHQ==" saltValue="e8HmTErmvr9S4gDGNYMHa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H Y m U i o r 2 7 i l A A A A 9 Q A A A B I A H A B D b 2 5 m a W c v U G F j a 2 F n Z S 5 4 b W w g o h g A K K A U A A A A A A A A A A A A A A A A A A A A A A A A A A A A h Y 8 x D o I w G I W v Q r r T A h o l 5 K c M J k 6 S G E 2 M a 1 M K N E I x b b H c z c E j e Q U x i r o 5 v u 9 9 w 3 v 3 6 w 2 y o W 2 8 i 9 B G d i p F I Q 6 Q J x T v C q m q F P W 2 9 G O U U d g y f m K V 8 E Z Z m W Q w R Y p q a 8 8 J I c 4 5 7 G a 4 0 x W J g i A k x 3 y z 5 7 V o G f r I 8 r / s S 2 U s U 1 w g C o f X G B r h e I n j + Q I H Q C Y G u V T f P h r n P t s f C K u + s b 0 W t N T + e g d k i k D e F + g D U E s D B B Q A A g A I A D h 2 J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4 d i Z S K I p H u A 4 A A A A R A A A A E w A c A E Z v c m 1 1 b G F z L 1 N l Y 3 R p b 2 4 x L m 0 g o h g A K K A U A A A A A A A A A A A A A A A A A A A A A A A A A A A A K 0 5 N L s n M z 1 M I h t C G 1 g B Q S w E C L Q A U A A I A C A A 4 d i Z S K i v b u K U A A A D 1 A A A A E g A A A A A A A A A A A A A A A A A A A A A A Q 2 9 u Z m l n L 1 B h Y 2 t h Z 2 U u e G 1 s U E s B A i 0 A F A A C A A g A O H Y m U g / K 6 a u k A A A A 6 Q A A A B M A A A A A A A A A A A A A A A A A 8 Q A A A F t D b 2 5 0 Z W 5 0 X 1 R 5 c G V z X S 5 4 b W x Q S w E C L Q A U A A I A C A A 4 d i Z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I e z r w s f 5 0 W P 6 q F Z j i n k K Q A A A A A C A A A A A A A D Z g A A w A A A A B A A A A A c C d 9 l y F C s E q E 8 c n c N / P T G A A A A A A S A A A C g A A A A E A A A A I u J b L x 3 d W B l x a v t k R z t 6 J 1 Q A A A A m g u C / z g V W h F c 3 c B p 8 V u v G 6 j Y h u a P W w g i A i K T l A u G z b Y P / B + z n i L d O X G C B Y n C K z a i X P c l F F s 7 n Q n g p 1 F 6 3 e r U H + M 7 n + + 3 G O b M C N U v b R z X N m k U A A A A 3 u 9 + 7 / g / Y C 4 I H o M J p k 5 g F 7 L v A f I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2B18CE320AED4F92FB37E261F0945F" ma:contentTypeVersion="16" ma:contentTypeDescription="Crée un document." ma:contentTypeScope="" ma:versionID="67a79850eb3a978752a9672e4157af84">
  <xsd:schema xmlns:xsd="http://www.w3.org/2001/XMLSchema" xmlns:xs="http://www.w3.org/2001/XMLSchema" xmlns:p="http://schemas.microsoft.com/office/2006/metadata/properties" xmlns:ns2="db24a196-1e60-4f90-89da-283d62977bf1" xmlns:ns3="bf17a0d2-8fe2-4175-8812-665e9aa52231" targetNamespace="http://schemas.microsoft.com/office/2006/metadata/properties" ma:root="true" ma:fieldsID="22dddcc435958e86002ba71e5bf27ca4" ns2:_="" ns3:_="">
    <xsd:import namespace="db24a196-1e60-4f90-89da-283d62977bf1"/>
    <xsd:import namespace="bf17a0d2-8fe2-4175-8812-665e9aa52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4a196-1e60-4f90-89da-283d62977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83be93c5-9ad3-4586-9747-6c4158a0ba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7a0d2-8fe2-4175-8812-665e9aa52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aeb5d1-52ed-4dba-85aa-918c6ee47c05}" ma:internalName="TaxCatchAll" ma:showField="CatchAllData" ma:web="bf17a0d2-8fe2-4175-8812-665e9aa522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24a196-1e60-4f90-89da-283d62977bf1">
      <Terms xmlns="http://schemas.microsoft.com/office/infopath/2007/PartnerControls"/>
    </lcf76f155ced4ddcb4097134ff3c332f>
    <TaxCatchAll xmlns="bf17a0d2-8fe2-4175-8812-665e9aa52231" xsi:nil="true"/>
  </documentManagement>
</p:properties>
</file>

<file path=customXml/itemProps1.xml><?xml version="1.0" encoding="utf-8"?>
<ds:datastoreItem xmlns:ds="http://schemas.openxmlformats.org/officeDocument/2006/customXml" ds:itemID="{FCC50FA7-99B2-41B4-862F-7ACB2126919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5D839B6-843F-4F42-8989-0B6E0C5C8F28}"/>
</file>

<file path=customXml/itemProps3.xml><?xml version="1.0" encoding="utf-8"?>
<ds:datastoreItem xmlns:ds="http://schemas.openxmlformats.org/officeDocument/2006/customXml" ds:itemID="{1D6F614B-C8BE-4918-BE7E-B00B7F6B1714}"/>
</file>

<file path=customXml/itemProps4.xml><?xml version="1.0" encoding="utf-8"?>
<ds:datastoreItem xmlns:ds="http://schemas.openxmlformats.org/officeDocument/2006/customXml" ds:itemID="{F04B4371-29A0-4869-9319-1D44A9DFE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Outil de Calcul</vt:lpstr>
      <vt:lpstr>0</vt:lpstr>
    </vt:vector>
  </TitlesOfParts>
  <Company>CD74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BROCHOT Alexis</dc:creator>
  <cp:lastModifiedBy>VADIN Guillaume</cp:lastModifiedBy>
  <cp:lastPrinted>2020-12-16T15:23:17Z</cp:lastPrinted>
  <dcterms:created xsi:type="dcterms:W3CDTF">2020-12-08T13:59:24Z</dcterms:created>
  <dcterms:modified xsi:type="dcterms:W3CDTF">2022-04-29T08:57:21Z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0x010100502B18CE320AED4F92FB37E261F0945F</vt:lpwstr>
  </property>
</Properties>
</file>